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scar\OneDrive\Escritorio\"/>
    </mc:Choice>
  </mc:AlternateContent>
  <bookViews>
    <workbookView xWindow="0" yWindow="0" windowWidth="20490" windowHeight="7455"/>
  </bookViews>
  <sheets>
    <sheet name="Hoja1" sheetId="1" r:id="rId1"/>
    <sheet name="Hoja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7" i="1" l="1"/>
  <c r="C41" i="1"/>
  <c r="C39" i="1"/>
  <c r="C53" i="1"/>
  <c r="C40" i="1"/>
  <c r="C36" i="1"/>
  <c r="C48" i="1"/>
  <c r="C38" i="1"/>
  <c r="C59" i="1"/>
  <c r="C55" i="1"/>
  <c r="C56" i="1"/>
  <c r="C37" i="1"/>
  <c r="C10" i="1"/>
  <c r="C25" i="1"/>
  <c r="C30" i="1"/>
  <c r="C28" i="1"/>
  <c r="C27" i="1"/>
  <c r="C24" i="1"/>
  <c r="C20" i="1"/>
  <c r="C18" i="1"/>
  <c r="C19" i="1"/>
  <c r="C14" i="1"/>
  <c r="C13" i="1"/>
  <c r="C12" i="1"/>
  <c r="C11" i="1"/>
  <c r="C6" i="1"/>
  <c r="C31" i="1" l="1"/>
  <c r="C60" i="1"/>
</calcChain>
</file>

<file path=xl/sharedStrings.xml><?xml version="1.0" encoding="utf-8"?>
<sst xmlns="http://schemas.openxmlformats.org/spreadsheetml/2006/main" count="63" uniqueCount="41">
  <si>
    <t>DETALLE RUBRO</t>
  </si>
  <si>
    <t>GASTOS DE PERSONAL</t>
  </si>
  <si>
    <t>COMPRA Y ENTREGA DE DOTACIONES</t>
  </si>
  <si>
    <t>INSUMOS DE ASEO Y CAFETERÍA</t>
  </si>
  <si>
    <t xml:space="preserve">MEJORAS EN RED DE DATOS </t>
  </si>
  <si>
    <t>MEJORAS EN RED DE DATOS</t>
  </si>
  <si>
    <t>ADQUISICION DE EQUIPOS COMUNICACIONES SEGURIDAD PERIFERICOS</t>
  </si>
  <si>
    <t>CONTROL DE PLAGAS</t>
  </si>
  <si>
    <t>LAVADO DE MUEBLES</t>
  </si>
  <si>
    <t>MOBILIARIO COMPLEMENTARIO</t>
  </si>
  <si>
    <t>SERVICIO DE TRANSPORTE DE CARGA</t>
  </si>
  <si>
    <t>CAJA MENOR</t>
  </si>
  <si>
    <t>CEFE COMETAS PERIODO DICIEMBRE 2023 Y VIGENCIA 2024</t>
  </si>
  <si>
    <t>CEFE FONTANAR DEL RIO PERIODO VIGENCIA 2024</t>
  </si>
  <si>
    <t>CEFE CHAPINERO PERIODO VIGENCIA 2024</t>
  </si>
  <si>
    <t>VALOR EJECUTADO DICIEMBRE 2023</t>
  </si>
  <si>
    <t>VALOR EJECUTADO VIGENCIA 2024</t>
  </si>
  <si>
    <t>MANTENIMIENTOS PREVENTIVOS Y CORECTIVOS</t>
  </si>
  <si>
    <t>PROYECTOS ESPECIALES</t>
  </si>
  <si>
    <t>INSUMOS DE PAPELERIA</t>
  </si>
  <si>
    <t>PÓLIZAS</t>
  </si>
  <si>
    <t>MANTENIMIENTOS PREVENTIVOS Y CORRECTIVOS</t>
  </si>
  <si>
    <t>MESA DE AYUDA</t>
  </si>
  <si>
    <t>SISTEMA DE INFORMACION SIMBAD</t>
  </si>
  <si>
    <t>FUNCIONAMIENTO BIBLIOTECA DIGITAL</t>
  </si>
  <si>
    <t>SERVICIOS ESPECIALIZADOS INVESTIGACIÓN</t>
  </si>
  <si>
    <t>TOTAL EJECUTADO</t>
  </si>
  <si>
    <t>GESTIÓN SST</t>
  </si>
  <si>
    <t>GESTIÓN AMBIENTAL</t>
  </si>
  <si>
    <t>SERVICIO PÚBLICO ENERGÍA</t>
  </si>
  <si>
    <t>ADQUISICIÓN DE EQUIPOS COMUNICACIONES SEGURIDAD PERIFERICOS</t>
  </si>
  <si>
    <t>COMPONENTES TECNOLÓGICOS</t>
  </si>
  <si>
    <t>ADQUISICIÓN DE LICENCIAS</t>
  </si>
  <si>
    <t>INSUMOS Y REPUESTOS ELECTRICOS Y FERRETERIA</t>
  </si>
  <si>
    <t>ADQUISISCIÓN Y REPOSICIÓN DE MOBILIARIO</t>
  </si>
  <si>
    <t xml:space="preserve">SERVICIO DE MENSAJERIA MOTORIZADA PRÉSTAMO Y DEVOLUCIÓN MATERIAL BIBLIOGRAFICO </t>
  </si>
  <si>
    <t xml:space="preserve">SERVICIO DE MENSAJERIA MOTORIZADA PRÉSTAMO Y DEVOLUCIÓN MATERIAL BIBLIOGRÁFICO </t>
  </si>
  <si>
    <t>ADQUISICIÓN Y RENOVACION LICENCIAS</t>
  </si>
  <si>
    <t>SERVICIO DE ÁREA PROTEGIDA</t>
  </si>
  <si>
    <t>INSUMOS DE PAPELERÍA</t>
  </si>
  <si>
    <t>CONTRATACIÓN SERVICIOS GENERALES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</si>
</sst>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3" fontId="0" fillId="0" borderId="0" xfId="0" applyNumberFormat="1"/>
    <xf numFmtId="3" fontId="1" fillId="0" borderId="0" xfId="0" applyNumberFormat="1" applyFont="1"/>
    <xf numFmtId="0" fontId="1" fillId="0" borderId="1" xfId="0" applyFont="1" applyBorder="1" applyAlignment="1">
      <alignment horizontal="center"/>
    </xf>
    <xf numFmtId="17" fontId="1" fillId="0" borderId="1" xfId="0" applyNumberFormat="1" applyFont="1" applyBorder="1" applyAlignment="1">
      <alignment horizontal="center" vertical="justify" wrapText="1"/>
    </xf>
    <xf numFmtId="0" fontId="0" fillId="0" borderId="1" xfId="0" applyBorder="1"/>
    <xf numFmtId="3" fontId="0" fillId="0" borderId="1" xfId="0" applyNumberFormat="1" applyBorder="1"/>
    <xf numFmtId="0" fontId="1" fillId="0" borderId="1" xfId="0" applyFont="1" applyBorder="1"/>
    <xf numFmtId="3" fontId="1" fillId="0" borderId="1" xfId="0" applyNumberFormat="1" applyFont="1" applyBorder="1"/>
    <xf numFmtId="17" fontId="0" fillId="0" borderId="1" xfId="0" applyNumberFormat="1" applyFont="1" applyBorder="1" applyAlignment="1">
      <alignment horizontal="left" vertical="justify" wrapText="1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0"/>
  <sheetViews>
    <sheetView tabSelected="1" topLeftCell="A49" workbookViewId="0">
      <selection activeCell="A59" sqref="A59"/>
    </sheetView>
  </sheetViews>
  <sheetFormatPr baseColWidth="10" defaultRowHeight="15" x14ac:dyDescent="0.25"/>
  <cols>
    <col min="1" max="1" width="52.140625" customWidth="1"/>
    <col min="2" max="2" width="20.140625" customWidth="1"/>
    <col min="3" max="3" width="19" customWidth="1"/>
  </cols>
  <sheetData>
    <row r="1" spans="1:4" x14ac:dyDescent="0.25">
      <c r="A1" s="10" t="s">
        <v>14</v>
      </c>
      <c r="B1" s="10"/>
      <c r="C1" s="10"/>
    </row>
    <row r="2" spans="1:4" ht="30" x14ac:dyDescent="0.25">
      <c r="A2" s="3" t="s">
        <v>0</v>
      </c>
      <c r="B2" s="4" t="s">
        <v>15</v>
      </c>
      <c r="C2" s="4" t="s">
        <v>16</v>
      </c>
    </row>
    <row r="3" spans="1:4" x14ac:dyDescent="0.25">
      <c r="A3" s="5" t="s">
        <v>1</v>
      </c>
      <c r="B3" s="5">
        <v>0</v>
      </c>
      <c r="C3" s="6">
        <v>25244716</v>
      </c>
    </row>
    <row r="4" spans="1:4" x14ac:dyDescent="0.25">
      <c r="A4" s="5" t="s">
        <v>27</v>
      </c>
      <c r="B4" s="5">
        <v>0</v>
      </c>
      <c r="C4" s="6">
        <v>10958948</v>
      </c>
    </row>
    <row r="5" spans="1:4" x14ac:dyDescent="0.25">
      <c r="A5" s="5" t="s">
        <v>28</v>
      </c>
      <c r="B5" s="5">
        <v>0</v>
      </c>
      <c r="C5" s="6">
        <v>1776615</v>
      </c>
    </row>
    <row r="6" spans="1:4" x14ac:dyDescent="0.25">
      <c r="A6" s="7" t="s">
        <v>26</v>
      </c>
      <c r="B6" s="5"/>
      <c r="C6" s="8">
        <f>SUM(C3:C5)</f>
        <v>37980279</v>
      </c>
    </row>
    <row r="7" spans="1:4" x14ac:dyDescent="0.25">
      <c r="C7" s="2"/>
    </row>
    <row r="8" spans="1:4" x14ac:dyDescent="0.25">
      <c r="A8" s="10" t="s">
        <v>12</v>
      </c>
      <c r="B8" s="10"/>
      <c r="C8" s="10"/>
    </row>
    <row r="9" spans="1:4" ht="30" x14ac:dyDescent="0.25">
      <c r="A9" s="3" t="s">
        <v>0</v>
      </c>
      <c r="B9" s="4" t="s">
        <v>15</v>
      </c>
      <c r="C9" s="4" t="s">
        <v>16</v>
      </c>
    </row>
    <row r="10" spans="1:4" x14ac:dyDescent="0.25">
      <c r="A10" s="5" t="s">
        <v>1</v>
      </c>
      <c r="B10" s="6">
        <v>12449344.615384616</v>
      </c>
      <c r="C10" s="6">
        <f>149392135.384615+221096880+42483</f>
        <v>370531498.384615</v>
      </c>
      <c r="D10" s="1"/>
    </row>
    <row r="11" spans="1:4" x14ac:dyDescent="0.25">
      <c r="A11" s="5" t="s">
        <v>2</v>
      </c>
      <c r="B11" s="5">
        <v>0</v>
      </c>
      <c r="C11" s="6">
        <f>443517+1671950</f>
        <v>2115467</v>
      </c>
    </row>
    <row r="12" spans="1:4" x14ac:dyDescent="0.25">
      <c r="A12" s="5" t="s">
        <v>29</v>
      </c>
      <c r="B12" s="5">
        <v>0</v>
      </c>
      <c r="C12" s="6">
        <f>3668034+1452732</f>
        <v>5120766</v>
      </c>
    </row>
    <row r="13" spans="1:4" x14ac:dyDescent="0.25">
      <c r="A13" s="5" t="s">
        <v>3</v>
      </c>
      <c r="B13" s="5">
        <v>0</v>
      </c>
      <c r="C13" s="6">
        <f>1260000+648749</f>
        <v>1908749</v>
      </c>
    </row>
    <row r="14" spans="1:4" x14ac:dyDescent="0.25">
      <c r="A14" s="5" t="s">
        <v>5</v>
      </c>
      <c r="B14" s="5">
        <v>0</v>
      </c>
      <c r="C14" s="6">
        <f>17964151+539600</f>
        <v>18503751</v>
      </c>
    </row>
    <row r="15" spans="1:4" ht="30" x14ac:dyDescent="0.25">
      <c r="A15" s="9" t="s">
        <v>30</v>
      </c>
      <c r="B15" s="5">
        <v>0</v>
      </c>
      <c r="C15" s="6">
        <v>16947193</v>
      </c>
    </row>
    <row r="16" spans="1:4" x14ac:dyDescent="0.25">
      <c r="A16" s="5" t="s">
        <v>31</v>
      </c>
      <c r="B16" s="5">
        <v>0</v>
      </c>
      <c r="C16" s="6">
        <v>8431297.5</v>
      </c>
    </row>
    <row r="17" spans="1:3" x14ac:dyDescent="0.25">
      <c r="A17" s="5" t="s">
        <v>32</v>
      </c>
      <c r="B17" s="5">
        <v>0</v>
      </c>
      <c r="C17" s="6">
        <v>481250</v>
      </c>
    </row>
    <row r="18" spans="1:3" x14ac:dyDescent="0.25">
      <c r="A18" s="5" t="s">
        <v>38</v>
      </c>
      <c r="B18" s="5">
        <v>0</v>
      </c>
      <c r="C18" s="6">
        <f>488353+909793</f>
        <v>1398146</v>
      </c>
    </row>
    <row r="19" spans="1:3" x14ac:dyDescent="0.25">
      <c r="A19" s="5" t="s">
        <v>7</v>
      </c>
      <c r="B19" s="5">
        <v>0</v>
      </c>
      <c r="C19" s="6">
        <f>266523+814668</f>
        <v>1081191</v>
      </c>
    </row>
    <row r="20" spans="1:3" x14ac:dyDescent="0.25">
      <c r="A20" s="5" t="s">
        <v>8</v>
      </c>
      <c r="B20" s="5">
        <v>0</v>
      </c>
      <c r="C20" s="6">
        <f>776332+476300</f>
        <v>1252632</v>
      </c>
    </row>
    <row r="21" spans="1:3" x14ac:dyDescent="0.25">
      <c r="A21" s="5" t="s">
        <v>33</v>
      </c>
      <c r="B21" s="5">
        <v>0</v>
      </c>
      <c r="C21" s="6">
        <v>418880</v>
      </c>
    </row>
    <row r="22" spans="1:3" x14ac:dyDescent="0.25">
      <c r="A22" s="5" t="s">
        <v>18</v>
      </c>
      <c r="B22" s="5">
        <v>0</v>
      </c>
      <c r="C22" s="6">
        <v>360698</v>
      </c>
    </row>
    <row r="23" spans="1:3" x14ac:dyDescent="0.25">
      <c r="A23" s="5" t="s">
        <v>9</v>
      </c>
      <c r="B23" s="5">
        <v>0</v>
      </c>
      <c r="C23" s="6">
        <v>5084474.5</v>
      </c>
    </row>
    <row r="24" spans="1:3" x14ac:dyDescent="0.25">
      <c r="A24" s="5" t="s">
        <v>34</v>
      </c>
      <c r="B24" s="5">
        <v>0</v>
      </c>
      <c r="C24" s="6">
        <f>477185+23949563</f>
        <v>24426748</v>
      </c>
    </row>
    <row r="25" spans="1:3" x14ac:dyDescent="0.25">
      <c r="A25" s="5" t="s">
        <v>17</v>
      </c>
      <c r="B25" s="5">
        <v>0</v>
      </c>
      <c r="C25" s="6">
        <f>2973125+4060890</f>
        <v>7034015</v>
      </c>
    </row>
    <row r="26" spans="1:3" x14ac:dyDescent="0.25">
      <c r="A26" s="5" t="s">
        <v>19</v>
      </c>
      <c r="B26" s="5">
        <v>0</v>
      </c>
      <c r="C26" s="6">
        <v>2234849</v>
      </c>
    </row>
    <row r="27" spans="1:3" x14ac:dyDescent="0.25">
      <c r="A27" s="5" t="s">
        <v>10</v>
      </c>
      <c r="B27" s="5">
        <v>0</v>
      </c>
      <c r="C27" s="6">
        <f>1465500+4373000</f>
        <v>5838500</v>
      </c>
    </row>
    <row r="28" spans="1:3" ht="30" x14ac:dyDescent="0.25">
      <c r="A28" s="9" t="s">
        <v>36</v>
      </c>
      <c r="B28" s="5">
        <v>0</v>
      </c>
      <c r="C28" s="6">
        <f>4253413.5+12100829</f>
        <v>16354242.5</v>
      </c>
    </row>
    <row r="29" spans="1:3" x14ac:dyDescent="0.25">
      <c r="A29" s="5" t="s">
        <v>20</v>
      </c>
      <c r="B29" s="5">
        <v>0</v>
      </c>
      <c r="C29" s="6">
        <v>304239</v>
      </c>
    </row>
    <row r="30" spans="1:3" x14ac:dyDescent="0.25">
      <c r="A30" s="5" t="s">
        <v>11</v>
      </c>
      <c r="B30" s="5">
        <v>0</v>
      </c>
      <c r="C30" s="6">
        <f>199800+190000+475000</f>
        <v>864800</v>
      </c>
    </row>
    <row r="31" spans="1:3" x14ac:dyDescent="0.25">
      <c r="A31" s="7" t="s">
        <v>26</v>
      </c>
      <c r="B31" s="5"/>
      <c r="C31" s="8">
        <f>SUM(C10:C30)</f>
        <v>490693386.884615</v>
      </c>
    </row>
    <row r="34" spans="1:3" x14ac:dyDescent="0.25">
      <c r="A34" s="10" t="s">
        <v>13</v>
      </c>
      <c r="B34" s="10"/>
      <c r="C34" s="10"/>
    </row>
    <row r="35" spans="1:3" ht="30" x14ac:dyDescent="0.25">
      <c r="A35" s="3" t="s">
        <v>0</v>
      </c>
      <c r="B35" s="4" t="s">
        <v>15</v>
      </c>
      <c r="C35" s="4" t="s">
        <v>16</v>
      </c>
    </row>
    <row r="36" spans="1:3" x14ac:dyDescent="0.25">
      <c r="A36" s="5" t="s">
        <v>1</v>
      </c>
      <c r="B36" s="5">
        <v>0</v>
      </c>
      <c r="C36" s="6">
        <f>154926276+231011995+46232</f>
        <v>385984503</v>
      </c>
    </row>
    <row r="37" spans="1:3" x14ac:dyDescent="0.25">
      <c r="A37" s="5" t="s">
        <v>2</v>
      </c>
      <c r="B37" s="5">
        <v>0</v>
      </c>
      <c r="C37" s="6">
        <f>443517+6627168</f>
        <v>7070685</v>
      </c>
    </row>
    <row r="38" spans="1:3" x14ac:dyDescent="0.25">
      <c r="A38" s="5" t="s">
        <v>29</v>
      </c>
      <c r="B38" s="5">
        <v>0</v>
      </c>
      <c r="C38" s="6">
        <f>3668034+66323</f>
        <v>3734357</v>
      </c>
    </row>
    <row r="39" spans="1:3" x14ac:dyDescent="0.25">
      <c r="A39" s="5" t="s">
        <v>3</v>
      </c>
      <c r="B39" s="5">
        <v>0</v>
      </c>
      <c r="C39" s="6">
        <f>1260000+648749</f>
        <v>1908749</v>
      </c>
    </row>
    <row r="40" spans="1:3" x14ac:dyDescent="0.25">
      <c r="A40" s="5" t="s">
        <v>4</v>
      </c>
      <c r="B40" s="5">
        <v>0</v>
      </c>
      <c r="C40" s="6">
        <f>17964151+7028532</f>
        <v>24992683</v>
      </c>
    </row>
    <row r="41" spans="1:3" ht="30" x14ac:dyDescent="0.25">
      <c r="A41" s="9" t="s">
        <v>6</v>
      </c>
      <c r="B41" s="5">
        <v>0</v>
      </c>
      <c r="C41" s="6">
        <f>16947193+6762725</f>
        <v>23709918</v>
      </c>
    </row>
    <row r="42" spans="1:3" x14ac:dyDescent="0.25">
      <c r="A42" s="5" t="s">
        <v>22</v>
      </c>
      <c r="B42" s="5">
        <v>0</v>
      </c>
      <c r="C42" s="6">
        <v>7850616</v>
      </c>
    </row>
    <row r="43" spans="1:3" x14ac:dyDescent="0.25">
      <c r="A43" s="5" t="s">
        <v>37</v>
      </c>
      <c r="B43" s="5">
        <v>0</v>
      </c>
      <c r="C43" s="6">
        <v>481250</v>
      </c>
    </row>
    <row r="44" spans="1:3" x14ac:dyDescent="0.25">
      <c r="A44" s="5" t="s">
        <v>23</v>
      </c>
      <c r="B44" s="5">
        <v>0</v>
      </c>
      <c r="C44" s="6">
        <v>1008673</v>
      </c>
    </row>
    <row r="45" spans="1:3" x14ac:dyDescent="0.25">
      <c r="A45" s="5" t="s">
        <v>24</v>
      </c>
      <c r="B45" s="5">
        <v>0</v>
      </c>
      <c r="C45" s="6">
        <v>663426</v>
      </c>
    </row>
    <row r="46" spans="1:3" ht="14.25" customHeight="1" x14ac:dyDescent="0.25">
      <c r="A46" s="5" t="s">
        <v>31</v>
      </c>
      <c r="B46" s="5">
        <v>0</v>
      </c>
      <c r="C46" s="6">
        <v>8431297.5</v>
      </c>
    </row>
    <row r="47" spans="1:3" x14ac:dyDescent="0.25">
      <c r="A47" s="5" t="s">
        <v>38</v>
      </c>
      <c r="B47" s="5">
        <v>0</v>
      </c>
      <c r="C47" s="6">
        <f>488353+909794</f>
        <v>1398147</v>
      </c>
    </row>
    <row r="48" spans="1:3" x14ac:dyDescent="0.25">
      <c r="A48" s="5" t="s">
        <v>7</v>
      </c>
      <c r="B48" s="5">
        <v>0</v>
      </c>
      <c r="C48" s="6">
        <f>266523+814668</f>
        <v>1081191</v>
      </c>
    </row>
    <row r="49" spans="1:3" x14ac:dyDescent="0.25">
      <c r="A49" s="5" t="s">
        <v>25</v>
      </c>
      <c r="B49" s="5">
        <v>0</v>
      </c>
      <c r="C49" s="6">
        <v>1176000</v>
      </c>
    </row>
    <row r="50" spans="1:3" x14ac:dyDescent="0.25">
      <c r="A50" s="5" t="s">
        <v>8</v>
      </c>
      <c r="B50" s="5">
        <v>0</v>
      </c>
      <c r="C50" s="6">
        <v>776332</v>
      </c>
    </row>
    <row r="51" spans="1:3" x14ac:dyDescent="0.25">
      <c r="A51" s="5" t="s">
        <v>9</v>
      </c>
      <c r="B51" s="5">
        <v>0</v>
      </c>
      <c r="C51" s="6">
        <v>5084474.5</v>
      </c>
    </row>
    <row r="52" spans="1:3" x14ac:dyDescent="0.25">
      <c r="A52" s="5" t="s">
        <v>34</v>
      </c>
      <c r="B52" s="5">
        <v>0</v>
      </c>
      <c r="C52" s="6">
        <v>477185</v>
      </c>
    </row>
    <row r="53" spans="1:3" x14ac:dyDescent="0.25">
      <c r="A53" s="5" t="s">
        <v>21</v>
      </c>
      <c r="B53" s="5">
        <v>0</v>
      </c>
      <c r="C53" s="6">
        <f>2973125+3610348</f>
        <v>6583473</v>
      </c>
    </row>
    <row r="54" spans="1:3" x14ac:dyDescent="0.25">
      <c r="A54" s="5" t="s">
        <v>39</v>
      </c>
      <c r="B54" s="5">
        <v>0</v>
      </c>
      <c r="C54" s="6">
        <v>2234849</v>
      </c>
    </row>
    <row r="55" spans="1:3" x14ac:dyDescent="0.25">
      <c r="A55" s="5" t="s">
        <v>10</v>
      </c>
      <c r="B55" s="5">
        <v>0</v>
      </c>
      <c r="C55" s="6">
        <f>1465500+2713400</f>
        <v>4178900</v>
      </c>
    </row>
    <row r="56" spans="1:3" ht="30" x14ac:dyDescent="0.25">
      <c r="A56" s="9" t="s">
        <v>35</v>
      </c>
      <c r="B56" s="5">
        <v>0</v>
      </c>
      <c r="C56" s="6">
        <f>4253413.5+12100829</f>
        <v>16354242.5</v>
      </c>
    </row>
    <row r="57" spans="1:3" x14ac:dyDescent="0.25">
      <c r="A57" s="5" t="s">
        <v>20</v>
      </c>
      <c r="B57" s="5">
        <v>0</v>
      </c>
      <c r="C57" s="6">
        <v>393839</v>
      </c>
    </row>
    <row r="58" spans="1:3" x14ac:dyDescent="0.25">
      <c r="A58" s="5" t="s">
        <v>40</v>
      </c>
      <c r="B58" s="5">
        <v>0</v>
      </c>
      <c r="C58" s="6">
        <v>8616534</v>
      </c>
    </row>
    <row r="59" spans="1:3" x14ac:dyDescent="0.25">
      <c r="A59" s="5" t="s">
        <v>11</v>
      </c>
      <c r="B59" s="5">
        <v>0</v>
      </c>
      <c r="C59" s="6">
        <f>199800+190000+510000</f>
        <v>899800</v>
      </c>
    </row>
    <row r="60" spans="1:3" x14ac:dyDescent="0.25">
      <c r="A60" s="7" t="s">
        <v>26</v>
      </c>
      <c r="B60" s="7"/>
      <c r="C60" s="8">
        <f>SUM(C36:C59)</f>
        <v>515091124.5</v>
      </c>
    </row>
  </sheetData>
  <mergeCells count="3">
    <mergeCell ref="A8:C8"/>
    <mergeCell ref="A34:C34"/>
    <mergeCell ref="A1: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" sqref="B4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Elias Avendano</dc:creator>
  <cp:lastModifiedBy>Oscar Elias Avendano</cp:lastModifiedBy>
  <dcterms:created xsi:type="dcterms:W3CDTF">2025-01-24T12:49:37Z</dcterms:created>
  <dcterms:modified xsi:type="dcterms:W3CDTF">2025-01-24T15:37:59Z</dcterms:modified>
</cp:coreProperties>
</file>